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zomalex-my.sharepoint.com/personal/mark_wilcock_zomalex_co_uk/Documents/Courses/Course - Excel 3 (Advanced)/"/>
    </mc:Choice>
  </mc:AlternateContent>
  <xr:revisionPtr revIDLastSave="298" documentId="8_{8F37A29E-AD36-4580-BBE2-D425B2235450}" xr6:coauthVersionLast="47" xr6:coauthVersionMax="47" xr10:uidLastSave="{311E80B4-E11D-4D08-BEB2-D9A1525BA54E}"/>
  <bookViews>
    <workbookView xWindow="-28920" yWindow="-120" windowWidth="29040" windowHeight="15720" xr2:uid="{3DF49692-9B40-49E9-9614-C414DF18636A}"/>
  </bookViews>
  <sheets>
    <sheet name="Lab" sheetId="2" r:id="rId1"/>
  </sheets>
  <definedNames>
    <definedName name="discount_rate_fin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2" l="1"/>
  <c r="C23" i="2"/>
  <c r="C24" i="2" s="1"/>
  <c r="C25" i="2" s="1"/>
  <c r="C26" i="2" s="1"/>
  <c r="C27" i="2" s="1"/>
  <c r="C28" i="2" s="1"/>
  <c r="C29" i="2" s="1"/>
  <c r="C30" i="2" s="1"/>
  <c r="C31" i="2" s="1"/>
  <c r="C32" i="2" s="1"/>
  <c r="B23" i="2" a="1"/>
  <c r="B23" i="2" s="1"/>
  <c r="D23" i="2" s="1"/>
  <c r="D44" i="2" a="1"/>
  <c r="D44" i="2" s="1"/>
  <c r="D24" i="2" l="1"/>
  <c r="D25" i="2" s="1"/>
  <c r="D26" i="2" s="1"/>
  <c r="D27" i="2" s="1"/>
  <c r="D28" i="2" s="1"/>
  <c r="D29" i="2" s="1"/>
  <c r="D30" i="2" s="1"/>
  <c r="D31" i="2" s="1"/>
  <c r="D32" i="2" s="1"/>
  <c r="M37" i="2"/>
  <c r="A23" i="2" a="1"/>
  <c r="B52" i="2" l="1" a="1"/>
  <c r="B52" i="2" s="1"/>
  <c r="B53" i="2" s="1" a="1"/>
  <c r="B53" i="2" s="1"/>
  <c r="M53" i="2" s="1"/>
  <c r="A23" i="2"/>
  <c r="B38" i="2" l="1" a="1"/>
  <c r="B38" i="2" s="1"/>
  <c r="B39" i="2" s="1" a="1"/>
  <c r="B39" i="2" s="1"/>
  <c r="M39" i="2" s="1"/>
  <c r="B4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</author>
  </authors>
  <commentList>
    <comment ref="M37" authorId="0" shapeId="0" xr:uid="{844D0ED5-9AF1-4B7D-ABED-5C9C59655ADA}">
      <text>
        <r>
          <rPr>
            <b/>
            <sz val="9"/>
            <color indexed="81"/>
            <rFont val="Tahoma"/>
            <charset val="1"/>
          </rPr>
          <t>1</t>
        </r>
      </text>
    </comment>
    <comment ref="B38" authorId="0" shapeId="0" xr:uid="{784BAC93-01ED-45A6-A890-4E655981F18D}">
      <text>
        <r>
          <rPr>
            <b/>
            <sz val="9"/>
            <color indexed="81"/>
            <rFont val="Tahoma"/>
            <family val="2"/>
          </rPr>
          <t>3 (and cells to right)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" authorId="0" shapeId="0" xr:uid="{6BCEEE7A-1A38-47CA-B423-8E3EE1A15B6E}">
      <text>
        <r>
          <rPr>
            <b/>
            <sz val="9"/>
            <color indexed="81"/>
            <rFont val="Tahoma"/>
            <family val="2"/>
          </rPr>
          <t>4 (and cells to right)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9" authorId="0" shapeId="0" xr:uid="{653A4969-7F21-460C-B6E5-3F37F4B502D5}">
      <text>
        <r>
          <rPr>
            <b/>
            <sz val="9"/>
            <color indexed="81"/>
            <rFont val="Tahoma"/>
            <charset val="1"/>
          </rPr>
          <t>1</t>
        </r>
      </text>
    </comment>
    <comment ref="B44" authorId="0" shapeId="0" xr:uid="{EB5A019E-8DDA-47E5-B73D-287AEC442120}">
      <text>
        <r>
          <rPr>
            <b/>
            <sz val="9"/>
            <color indexed="81"/>
            <rFont val="Tahoma"/>
            <family val="2"/>
          </rPr>
          <t>6 (and cells below)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1" authorId="0" shapeId="0" xr:uid="{D69FCAAE-5B0C-45E0-AB5B-2750928E3684}">
      <text>
        <r>
          <rPr>
            <b/>
            <sz val="9"/>
            <color indexed="81"/>
            <rFont val="Tahoma"/>
            <charset val="1"/>
          </rPr>
          <t>1</t>
        </r>
      </text>
    </comment>
    <comment ref="B52" authorId="0" shapeId="0" xr:uid="{BFE08D79-DCFD-4B2A-8A72-0AA06A8881D2}">
      <text>
        <r>
          <rPr>
            <b/>
            <sz val="9"/>
            <color indexed="81"/>
            <rFont val="Tahoma"/>
            <family val="2"/>
          </rPr>
          <t>3 (and cells to right)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3" authorId="0" shapeId="0" xr:uid="{F4559731-367D-40F2-9B93-971334E83ED6}">
      <text>
        <r>
          <rPr>
            <b/>
            <sz val="9"/>
            <color indexed="81"/>
            <rFont val="Tahoma"/>
            <family val="2"/>
          </rPr>
          <t>4 (and cells to right)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3" authorId="0" shapeId="0" xr:uid="{37724BAB-4AB8-43B5-9C43-B75957DD9042}">
      <text>
        <r>
          <rPr>
            <b/>
            <sz val="9"/>
            <color indexed="81"/>
            <rFont val="Tahoma"/>
            <charset val="1"/>
          </rPr>
          <t>1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<sst xmlns="http://schemas.openxmlformats.org/spreadsheetml/2006/main" count="59" uniqueCount="43">
  <si>
    <t xml:space="preserve">Instructions: </t>
  </si>
  <si>
    <t>Year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</si>
  <si>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</si>
  <si>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</si>
  <si>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</si>
  <si>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</si>
  <si>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</si>
  <si>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</si>
  <si>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</si>
  <si>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</si>
  <si>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</si>
  <si>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</si>
  <si>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Total over all years</t>
  </si>
  <si>
    <t>Nominal Cash Flows</t>
  </si>
  <si>
    <t>Discount Factors</t>
  </si>
  <si>
    <t>NPV of Cash flows</t>
  </si>
  <si>
    <t>Inflation rate</t>
  </si>
  <si>
    <t>Background</t>
  </si>
  <si>
    <t>1. Calculate the overall profitability based on the sum of the nominal cash flows</t>
  </si>
  <si>
    <t>3. Transpose the discount factor column to the row under the yearly cash flows</t>
  </si>
  <si>
    <t>4. Calculate the yearly NPV of cash flows (nominal cash flow * discount factor)</t>
  </si>
  <si>
    <t>5. Calculate the overall profitability based on the sum of the NPV cash flows</t>
  </si>
  <si>
    <t xml:space="preserve">6. Calculate the overall NPV for a range of inflation rates </t>
  </si>
  <si>
    <t xml:space="preserve">A project has projected  nominal cash flows over the next 10 years as shown. </t>
  </si>
  <si>
    <t>Project Cash Flows Exercise</t>
  </si>
  <si>
    <t>Learning Objectives: Consolidation of several topics: Excel formulas, references, spill functions, data tables and goal seek</t>
  </si>
  <si>
    <t>Our objectives are to:</t>
  </si>
  <si>
    <t>* calculate the NPV of the project based on a given inflation rate (assumed to be constant over the period)</t>
  </si>
  <si>
    <t>* calculate the NPV for a range of inflation rates (what-if analysis)</t>
  </si>
  <si>
    <t>* find the break-even inflation rate (where the NPV of the project is zero)</t>
  </si>
  <si>
    <t xml:space="preserve">7. Find the break-even inflation rate </t>
  </si>
  <si>
    <t xml:space="preserve">2. Using the inflation (discount) rate provided, calculate the discount factors (DF) form years 1 to 10.  </t>
  </si>
  <si>
    <t>0 Initial</t>
  </si>
  <si>
    <t>Discount Factors (constant inflation rate)</t>
  </si>
  <si>
    <t>Variable Inflation Rate</t>
  </si>
  <si>
    <t>Constant Inflation Rate</t>
  </si>
  <si>
    <t>Discount Factors (variable inflation rate)</t>
  </si>
  <si>
    <t>Constant Inflation Rate Approach</t>
  </si>
  <si>
    <t>Variable Inflation Rate Approach</t>
  </si>
  <si>
    <t xml:space="preserve">8. Consider the case of a variable inflation rate.  Are goal seek, data tables, the NPV function useful in this case?  </t>
  </si>
  <si>
    <t>Data Table method</t>
  </si>
  <si>
    <t>NPV function method</t>
  </si>
  <si>
    <t>What is the NPV of the project if the (constant) inflation rate changes?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</si>
</sst>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0.000"/>
    <numFmt numFmtId="165" formatCode="0.0%"/>
    <numFmt numFmtId="166" formatCode="&quot;£&quot;#,##0.0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sz val="11"/>
      <color rgb="FF0070C0"/>
      <name val="Aptos Narrow"/>
      <family val="2"/>
      <scheme val="minor"/>
    </font>
    <font>
      <b/>
      <sz val="9"/>
      <color indexed="81"/>
      <name val="Tahoma"/>
      <family val="2"/>
    </font>
    <font>
      <sz val="11"/>
      <color theme="0" tint="-0.499984740745262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164" fontId="0" fillId="2" borderId="0" xfId="0" applyNumberFormat="1" applyFill="1"/>
    <xf numFmtId="8" fontId="0" fillId="0" borderId="0" xfId="0" applyNumberFormat="1"/>
    <xf numFmtId="8" fontId="0" fillId="2" borderId="0" xfId="0" applyNumberFormat="1" applyFill="1"/>
    <xf numFmtId="165" fontId="5" fillId="0" borderId="0" xfId="1" applyNumberFormat="1" applyFont="1"/>
    <xf numFmtId="8" fontId="5" fillId="0" borderId="0" xfId="0" applyNumberFormat="1" applyFont="1"/>
    <xf numFmtId="0" fontId="1" fillId="0" borderId="0" xfId="0" applyFont="1"/>
    <xf numFmtId="0" fontId="0" fillId="0" borderId="0" xfId="0" applyAlignment="1">
      <alignment horizontal="left" indent="1"/>
    </xf>
    <xf numFmtId="0" fontId="0" fillId="0" borderId="1" xfId="0" applyBorder="1"/>
    <xf numFmtId="165" fontId="5" fillId="0" borderId="3" xfId="1" applyNumberFormat="1" applyFont="1" applyBorder="1"/>
    <xf numFmtId="8" fontId="0" fillId="2" borderId="4" xfId="0" applyNumberFormat="1" applyFill="1" applyBorder="1"/>
    <xf numFmtId="165" fontId="5" fillId="0" borderId="5" xfId="1" applyNumberFormat="1" applyFont="1" applyBorder="1"/>
    <xf numFmtId="8" fontId="0" fillId="2" borderId="6" xfId="0" applyNumberFormat="1" applyFill="1" applyBorder="1"/>
    <xf numFmtId="166" fontId="7" fillId="0" borderId="2" xfId="1" applyNumberFormat="1" applyFont="1" applyFill="1" applyBorder="1"/>
    <xf numFmtId="0" fontId="0" fillId="0" borderId="0" xfId="0" applyAlignment="1">
      <alignment wrapText="1"/>
    </xf>
    <xf numFmtId="8" fontId="0" fillId="3" borderId="4" xfId="0" applyNumberFormat="1" applyFill="1" applyBorder="1"/>
    <xf numFmtId="0" fontId="8" fillId="0" borderId="0" xfId="0" applyFont="1"/>
    <xf numFmtId="164" fontId="9" fillId="2" borderId="0" xfId="0" applyNumberFormat="1" applyFont="1" applyFill="1"/>
    <xf numFmtId="10" fontId="8" fillId="0" borderId="0" xfId="0" applyNumberFormat="1" applyFont="1"/>
    <xf numFmtId="164" fontId="0" fillId="2" borderId="0" xfId="0" applyNumberFormat="1" applyFont="1" applyFill="1"/>
    <xf numFmtId="164" fontId="5" fillId="0" borderId="0" xfId="0" applyNumberFormat="1" applyFont="1" applyAlignment="1">
      <alignment wrapText="1"/>
    </xf>
    <xf numFmtId="0" fontId="10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3B867-D7DB-40A5-92A9-153146945700}">
  <dimension ref="A1:M53"/>
  <sheetViews>
    <sheetView tabSelected="1" zoomScale="145" zoomScaleNormal="145" workbookViewId="0">
      <selection activeCell="A2" sqref="A2"/>
    </sheetView>
  </sheetViews>
  <sheetFormatPr defaultRowHeight="15" x14ac:dyDescent="0.25"/>
  <cols>
    <col min="1" max="1" width="19.42578125" customWidth="1"/>
    <col min="2" max="2" width="11.42578125" bestFit="1" customWidth="1"/>
    <col min="3" max="3" width="11.42578125" customWidth="1"/>
    <col min="4" max="4" width="12.85546875" customWidth="1"/>
    <col min="5" max="5" width="11.7109375" customWidth="1"/>
    <col min="6" max="6" width="12" bestFit="1" customWidth="1"/>
    <col min="7" max="7" width="11" bestFit="1" customWidth="1"/>
    <col min="8" max="8" width="10" bestFit="1" customWidth="1"/>
    <col min="9" max="9" width="9.42578125" bestFit="1" customWidth="1"/>
    <col min="10" max="11" width="10.42578125" bestFit="1" customWidth="1"/>
    <col min="12" max="12" width="3.5703125" customWidth="1"/>
    <col min="13" max="15" width="10.42578125" bestFit="1" customWidth="1"/>
    <col min="16" max="16" width="4.5703125" customWidth="1"/>
  </cols>
  <sheetData>
    <row r="1" spans="1:1" x14ac:dyDescent="0.25">
      <c r="A1" s="6" t="s">
        <v>24</v>
      </c>
    </row>
    <row r="2" spans="1:1" x14ac:dyDescent="0.25">
      <c r="A2" t="s">
        <v>25</v>
      </c>
    </row>
    <row r="3" spans="1:1" x14ac:dyDescent="0.25">
      <c r="A3" t="s">
        <v>17</v>
      </c>
    </row>
    <row r="4" spans="1:1" x14ac:dyDescent="0.25">
      <c r="A4" s="7" t="s">
        <v>23</v>
      </c>
    </row>
    <row r="5" spans="1:1" x14ac:dyDescent="0.25">
      <c r="A5" s="7" t="s">
        <v>26</v>
      </c>
    </row>
    <row r="6" spans="1:1" x14ac:dyDescent="0.25">
      <c r="A6" s="7" t="s">
        <v>27</v>
      </c>
    </row>
    <row r="7" spans="1:1" x14ac:dyDescent="0.25">
      <c r="A7" s="7" t="s">
        <v>28</v>
      </c>
    </row>
    <row r="8" spans="1:1" x14ac:dyDescent="0.25">
      <c r="A8" s="7" t="s">
        <v>29</v>
      </c>
    </row>
    <row r="9" spans="1:1" x14ac:dyDescent="0.25">
      <c r="A9" t="s">
        <v>0</v>
      </c>
    </row>
    <row r="10" spans="1:1" x14ac:dyDescent="0.25">
      <c r="A10" s="7" t="s">
        <v>18</v>
      </c>
    </row>
    <row r="11" spans="1:1" x14ac:dyDescent="0.25">
      <c r="A11" s="7" t="s">
        <v>31</v>
      </c>
    </row>
    <row r="12" spans="1:1" x14ac:dyDescent="0.25">
      <c r="A12" s="7" t="s">
        <v>19</v>
      </c>
    </row>
    <row r="13" spans="1:1" x14ac:dyDescent="0.25">
      <c r="A13" s="7" t="s">
        <v>20</v>
      </c>
    </row>
    <row r="14" spans="1:1" x14ac:dyDescent="0.25">
      <c r="A14" s="7" t="s">
        <v>21</v>
      </c>
    </row>
    <row r="15" spans="1:1" x14ac:dyDescent="0.25">
      <c r="A15" s="7" t="s">
        <v>22</v>
      </c>
    </row>
    <row r="16" spans="1:1" x14ac:dyDescent="0.25">
      <c r="A16" s="7" t="s">
        <v>30</v>
      </c>
    </row>
    <row r="17" spans="1:4" x14ac:dyDescent="0.25">
      <c r="A17" s="7" t="s">
        <v>39</v>
      </c>
    </row>
    <row r="19" spans="1:4" x14ac:dyDescent="0.25">
      <c r="A19" t="s">
        <v>35</v>
      </c>
      <c r="B19" s="4">
        <v>3.5000000000000003E-2</v>
      </c>
      <c r="C19" s="4"/>
    </row>
    <row r="21" spans="1:4" ht="73.5" customHeight="1" x14ac:dyDescent="0.25">
      <c r="A21" t="s">
        <v>1</v>
      </c>
      <c r="B21" s="14" t="s">
        <v>34</v>
      </c>
      <c r="C21" s="14" t="s">
        <v>33</v>
      </c>
      <c r="D21" s="14" t="s">
        <v>36</v>
      </c>
    </row>
    <row r="22" spans="1:4" ht="14.25" customHeight="1" x14ac:dyDescent="0.25">
      <c r="A22" t="s">
        <v>32</v>
      </c>
      <c r="C22" s="20">
        <v>1</v>
      </c>
      <c r="D22" s="20">
        <v>1</v>
      </c>
    </row>
    <row r="23" spans="1:4" x14ac:dyDescent="0.25">
      <c r="A23" s="16" cm="1">
        <f t="array" ref="A23:A32">_xlfn.SEQUENCE(10,1)</f>
        <v>1</v>
      </c>
      <c r="B23" s="18" cm="1">
        <f t="array" ref="B23:B32">_xlfn.SEQUENCE(10, 1,3.5%, -0.1%)</f>
        <v>3.5000000000000003E-2</v>
      </c>
      <c r="C23" s="17">
        <f xml:space="preserve"> C22/ (1 + $B$19)</f>
        <v>0.96618357487922713</v>
      </c>
      <c r="D23" s="19">
        <f>D22/ (1 + B23)</f>
        <v>0.96618357487922713</v>
      </c>
    </row>
    <row r="24" spans="1:4" x14ac:dyDescent="0.25">
      <c r="A24" s="16">
        <v>2</v>
      </c>
      <c r="B24" s="18">
        <v>3.4000000000000002E-2</v>
      </c>
      <c r="C24" s="17">
        <f xml:space="preserve"> C23/ (1 + $B$19)</f>
        <v>0.93351070036640305</v>
      </c>
      <c r="D24" s="19">
        <f t="shared" ref="D24:D32" si="0">D23/ (1 + B24)</f>
        <v>0.93441351535708617</v>
      </c>
    </row>
    <row r="25" spans="1:4" x14ac:dyDescent="0.25">
      <c r="A25" s="16">
        <v>3</v>
      </c>
      <c r="B25" s="18">
        <v>3.3000000000000002E-2</v>
      </c>
      <c r="C25" s="17">
        <f t="shared" ref="C25:C32" si="1" xml:space="preserve"> C24/ (1 + $B$19)</f>
        <v>0.90194270566802237</v>
      </c>
      <c r="D25" s="19">
        <f t="shared" si="0"/>
        <v>0.90456293839020929</v>
      </c>
    </row>
    <row r="26" spans="1:4" x14ac:dyDescent="0.25">
      <c r="A26" s="16">
        <v>4</v>
      </c>
      <c r="B26" s="18">
        <v>3.2000000000000001E-2</v>
      </c>
      <c r="C26" s="17">
        <f t="shared" si="1"/>
        <v>0.87144222769857238</v>
      </c>
      <c r="D26" s="19">
        <f t="shared" si="0"/>
        <v>0.87651447518431136</v>
      </c>
    </row>
    <row r="27" spans="1:4" x14ac:dyDescent="0.25">
      <c r="A27" s="16">
        <v>5</v>
      </c>
      <c r="B27" s="18">
        <v>3.1E-2</v>
      </c>
      <c r="C27" s="17">
        <f t="shared" si="1"/>
        <v>0.84197316685852408</v>
      </c>
      <c r="D27" s="19">
        <f t="shared" si="0"/>
        <v>0.85015952976169873</v>
      </c>
    </row>
    <row r="28" spans="1:4" x14ac:dyDescent="0.25">
      <c r="A28" s="16">
        <v>6</v>
      </c>
      <c r="B28" s="18">
        <v>0.03</v>
      </c>
      <c r="C28" s="17">
        <f t="shared" si="1"/>
        <v>0.81350064430775282</v>
      </c>
      <c r="D28" s="19">
        <f t="shared" si="0"/>
        <v>0.82539760171038712</v>
      </c>
    </row>
    <row r="29" spans="1:4" x14ac:dyDescent="0.25">
      <c r="A29" s="16">
        <v>7</v>
      </c>
      <c r="B29" s="18">
        <v>2.8999999999999998E-2</v>
      </c>
      <c r="C29" s="17">
        <f t="shared" si="1"/>
        <v>0.78599096068381924</v>
      </c>
      <c r="D29" s="19">
        <f t="shared" si="0"/>
        <v>0.80213566735703323</v>
      </c>
    </row>
    <row r="30" spans="1:4" x14ac:dyDescent="0.25">
      <c r="A30" s="16">
        <v>8</v>
      </c>
      <c r="B30" s="18">
        <v>2.7999999999999997E-2</v>
      </c>
      <c r="C30" s="17">
        <f t="shared" si="1"/>
        <v>0.75941155621625056</v>
      </c>
      <c r="D30" s="19">
        <f t="shared" si="0"/>
        <v>0.78028761416053816</v>
      </c>
    </row>
    <row r="31" spans="1:4" x14ac:dyDescent="0.25">
      <c r="A31" s="16">
        <v>9</v>
      </c>
      <c r="B31" s="18">
        <v>2.6999999999999996E-2</v>
      </c>
      <c r="C31" s="17">
        <f t="shared" si="1"/>
        <v>0.73373097218961414</v>
      </c>
      <c r="D31" s="19">
        <f t="shared" si="0"/>
        <v>0.75977372362272466</v>
      </c>
    </row>
    <row r="32" spans="1:4" x14ac:dyDescent="0.25">
      <c r="A32" s="16">
        <v>10</v>
      </c>
      <c r="B32" s="18">
        <v>2.5999999999999995E-2</v>
      </c>
      <c r="C32" s="17">
        <f t="shared" si="1"/>
        <v>0.70891881370977217</v>
      </c>
      <c r="D32" s="19">
        <f t="shared" si="0"/>
        <v>0.74052019846269457</v>
      </c>
    </row>
    <row r="35" spans="1:13" x14ac:dyDescent="0.25">
      <c r="A35" t="s">
        <v>37</v>
      </c>
    </row>
    <row r="36" spans="1:13" x14ac:dyDescent="0.25">
      <c r="A36" t="s">
        <v>1</v>
      </c>
      <c r="B36" t="s">
        <v>2</v>
      </c>
      <c r="C36" t="s">
        <v>3</v>
      </c>
      <c r="D36" t="s">
        <v>4</v>
      </c>
      <c r="E36" t="s">
        <v>5</v>
      </c>
      <c r="F36" t="s">
        <v>6</v>
      </c>
      <c r="G36" t="s">
        <v>7</v>
      </c>
      <c r="H36" t="s">
        <v>8</v>
      </c>
      <c r="I36" t="s">
        <v>9</v>
      </c>
      <c r="J36" t="s">
        <v>10</v>
      </c>
      <c r="K36" t="s">
        <v>11</v>
      </c>
      <c r="M36" t="s">
        <v>12</v>
      </c>
    </row>
    <row r="37" spans="1:13" x14ac:dyDescent="0.25">
      <c r="A37" t="s">
        <v>13</v>
      </c>
      <c r="B37" s="2">
        <v>-100</v>
      </c>
      <c r="C37" s="2">
        <v>-50</v>
      </c>
      <c r="D37" s="2">
        <v>-10</v>
      </c>
      <c r="E37" s="5">
        <v>10</v>
      </c>
      <c r="F37" s="5">
        <v>15</v>
      </c>
      <c r="G37" s="5">
        <v>20</v>
      </c>
      <c r="H37" s="5">
        <v>25</v>
      </c>
      <c r="I37" s="5">
        <v>30</v>
      </c>
      <c r="J37" s="5">
        <v>35</v>
      </c>
      <c r="K37" s="5">
        <v>40</v>
      </c>
      <c r="M37" s="3">
        <f>SUM(B37:K37)</f>
        <v>15</v>
      </c>
    </row>
    <row r="38" spans="1:13" x14ac:dyDescent="0.25">
      <c r="A38" t="s">
        <v>14</v>
      </c>
      <c r="B38" s="1" cm="1">
        <f t="array" ref="B38:K38">TRANSPOSE(C23:C32)</f>
        <v>0.96618357487922713</v>
      </c>
      <c r="C38" s="1">
        <v>0.93351070036640305</v>
      </c>
      <c r="D38" s="1">
        <v>0.90194270566802237</v>
      </c>
      <c r="E38" s="1">
        <v>0.87144222769857238</v>
      </c>
      <c r="F38" s="1">
        <v>0.84197316685852408</v>
      </c>
      <c r="G38" s="1">
        <v>0.81350064430775282</v>
      </c>
      <c r="H38" s="1">
        <v>0.78599096068381924</v>
      </c>
      <c r="I38" s="1">
        <v>0.75941155621625056</v>
      </c>
      <c r="J38" s="1">
        <v>0.73373097218961414</v>
      </c>
      <c r="K38" s="1">
        <v>0.70891881370977217</v>
      </c>
    </row>
    <row r="39" spans="1:13" x14ac:dyDescent="0.25">
      <c r="A39" t="s">
        <v>15</v>
      </c>
      <c r="B39" s="3" cm="1">
        <f t="array" ref="B39:K39">B37:K37*_xlfn.ANCHORARRAY(B38)</f>
        <v>-96.618357487922708</v>
      </c>
      <c r="C39" s="3">
        <v>-46.675535018320154</v>
      </c>
      <c r="D39" s="3">
        <v>-9.0194270566802235</v>
      </c>
      <c r="E39" s="3">
        <v>8.714422276985724</v>
      </c>
      <c r="F39" s="3">
        <v>12.629597502877861</v>
      </c>
      <c r="G39" s="3">
        <v>16.270012886155058</v>
      </c>
      <c r="H39" s="3">
        <v>19.649774017095481</v>
      </c>
      <c r="I39" s="3">
        <v>22.782346686487518</v>
      </c>
      <c r="J39" s="3">
        <v>25.680584026636495</v>
      </c>
      <c r="K39" s="3">
        <v>28.356752548390887</v>
      </c>
      <c r="M39" s="3">
        <f>SUM(B39:K39)</f>
        <v>-18.229829618294076</v>
      </c>
    </row>
    <row r="41" spans="1:13" x14ac:dyDescent="0.25">
      <c r="A41" t="s">
        <v>42</v>
      </c>
    </row>
    <row r="42" spans="1:13" x14ac:dyDescent="0.25">
      <c r="A42" s="21" t="s">
        <v>40</v>
      </c>
      <c r="D42" s="21" t="s">
        <v>41</v>
      </c>
    </row>
    <row r="43" spans="1:13" x14ac:dyDescent="0.25">
      <c r="A43" s="8" t="s">
        <v>16</v>
      </c>
      <c r="B43" s="13">
        <f>M39</f>
        <v>-18.229829618294076</v>
      </c>
    </row>
    <row r="44" spans="1:13" x14ac:dyDescent="0.25">
      <c r="A44" s="9">
        <v>0.01</v>
      </c>
      <c r="B44" s="10">
        <f t="dataTable" ref="B44:B47" dt2D="0" dtr="0" r1="B19"/>
        <v>4.2279086025561057</v>
      </c>
      <c r="D44" s="10" cm="1">
        <f t="array" ref="D44:D47">NPV(A44:A47, B37:K37)</f>
        <v>4.2279086025560613</v>
      </c>
    </row>
    <row r="45" spans="1:13" x14ac:dyDescent="0.25">
      <c r="A45" s="9">
        <v>0.02</v>
      </c>
      <c r="B45" s="10">
        <v>-5.4679521406060729</v>
      </c>
      <c r="D45" s="15">
        <v>-5.4679521406060534</v>
      </c>
    </row>
    <row r="46" spans="1:13" x14ac:dyDescent="0.25">
      <c r="A46" s="9">
        <v>0.03</v>
      </c>
      <c r="B46" s="10">
        <v>-14.196996271505739</v>
      </c>
      <c r="D46" s="15">
        <v>-14.196996271505764</v>
      </c>
    </row>
    <row r="47" spans="1:13" x14ac:dyDescent="0.25">
      <c r="A47" s="11">
        <v>0.04</v>
      </c>
      <c r="B47" s="12">
        <v>-22.056627386750282</v>
      </c>
      <c r="D47" s="15">
        <v>-22.056627386750332</v>
      </c>
    </row>
    <row r="49" spans="1:13" x14ac:dyDescent="0.25">
      <c r="A49" t="s">
        <v>38</v>
      </c>
    </row>
    <row r="50" spans="1:13" x14ac:dyDescent="0.25">
      <c r="A50" t="s">
        <v>1</v>
      </c>
      <c r="B50" t="s">
        <v>2</v>
      </c>
      <c r="C50" t="s">
        <v>3</v>
      </c>
      <c r="D50" t="s">
        <v>4</v>
      </c>
      <c r="E50" t="s">
        <v>5</v>
      </c>
      <c r="F50" t="s">
        <v>6</v>
      </c>
      <c r="G50" t="s">
        <v>7</v>
      </c>
      <c r="H50" t="s">
        <v>8</v>
      </c>
      <c r="I50" t="s">
        <v>9</v>
      </c>
      <c r="J50" t="s">
        <v>10</v>
      </c>
      <c r="K50" t="s">
        <v>11</v>
      </c>
      <c r="M50" t="s">
        <v>12</v>
      </c>
    </row>
    <row r="51" spans="1:13" x14ac:dyDescent="0.25">
      <c r="A51" t="s">
        <v>13</v>
      </c>
      <c r="B51" s="2">
        <v>-100</v>
      </c>
      <c r="C51" s="2">
        <v>-50</v>
      </c>
      <c r="D51" s="2">
        <v>-10</v>
      </c>
      <c r="E51" s="5">
        <v>10</v>
      </c>
      <c r="F51" s="5">
        <v>15</v>
      </c>
      <c r="G51" s="5">
        <v>20</v>
      </c>
      <c r="H51" s="5">
        <v>25</v>
      </c>
      <c r="I51" s="5">
        <v>30</v>
      </c>
      <c r="J51" s="5">
        <v>35</v>
      </c>
      <c r="K51" s="5">
        <v>40</v>
      </c>
      <c r="M51" s="3">
        <f>SUM(B51:K51)</f>
        <v>15</v>
      </c>
    </row>
    <row r="52" spans="1:13" x14ac:dyDescent="0.25">
      <c r="A52" t="s">
        <v>14</v>
      </c>
      <c r="B52" s="1" cm="1">
        <f t="array" ref="B52:K52">TRANSPOSE(D23:D32)</f>
        <v>0.96618357487922713</v>
      </c>
      <c r="C52" s="1">
        <v>0.93441351535708617</v>
      </c>
      <c r="D52" s="1">
        <v>0.90456293839020929</v>
      </c>
      <c r="E52" s="1">
        <v>0.87651447518431136</v>
      </c>
      <c r="F52" s="1">
        <v>0.85015952976169873</v>
      </c>
      <c r="G52" s="1">
        <v>0.82539760171038712</v>
      </c>
      <c r="H52" s="1">
        <v>0.80213566735703323</v>
      </c>
      <c r="I52" s="1">
        <v>0.78028761416053816</v>
      </c>
      <c r="J52" s="1">
        <v>0.75977372362272466</v>
      </c>
      <c r="K52" s="1">
        <v>0.74052019846269457</v>
      </c>
    </row>
    <row r="53" spans="1:13" x14ac:dyDescent="0.25">
      <c r="A53" t="s">
        <v>15</v>
      </c>
      <c r="B53" s="3" cm="1">
        <f t="array" ref="B53:K53">B51:K51*_xlfn.ANCHORARRAY(B52)</f>
        <v>-96.618357487922708</v>
      </c>
      <c r="C53" s="3">
        <v>-46.72067576785431</v>
      </c>
      <c r="D53" s="3">
        <v>-9.0456293839020923</v>
      </c>
      <c r="E53" s="3">
        <v>8.7651447518431134</v>
      </c>
      <c r="F53" s="3">
        <v>12.752392946425481</v>
      </c>
      <c r="G53" s="3">
        <v>16.507952034207744</v>
      </c>
      <c r="H53" s="3">
        <v>20.053391683925831</v>
      </c>
      <c r="I53" s="3">
        <v>23.408628424816143</v>
      </c>
      <c r="J53" s="3">
        <v>26.592080326795362</v>
      </c>
      <c r="K53" s="3">
        <v>29.620807938507781</v>
      </c>
      <c r="M53" s="3">
        <f>SUM(B53:K53)</f>
        <v>-14.684264533157652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Wilcock</dc:creator>
  <cp:keywords/>
  <dc:description/>
  <cp:lastModifiedBy>Mark Wilcock</cp:lastModifiedBy>
  <cp:revision/>
  <dcterms:created xsi:type="dcterms:W3CDTF">2023-10-17T15:11:23Z</dcterms:created>
  <dcterms:modified xsi:type="dcterms:W3CDTF">2024-06-10T16:48:03Z</dcterms:modified>
  <cp:category/>
  <cp:contentStatus/>
</cp:coreProperties>
</file>